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Storage Piles" sheetId="17" r:id="rId1"/>
  </sheets>
  <definedNames>
    <definedName name="_xlnm.Print_Area" localSheetId="0">'Storage Piles'!$A$1:$F$11</definedName>
  </definedNames>
  <calcPr calcId="145621"/>
</workbook>
</file>

<file path=xl/calcChain.xml><?xml version="1.0" encoding="utf-8"?>
<calcChain xmlns="http://schemas.openxmlformats.org/spreadsheetml/2006/main">
  <c r="B11" i="17" l="1"/>
  <c r="B10" i="17"/>
  <c r="B7" i="17"/>
  <c r="B6" i="17"/>
  <c r="K3" i="17"/>
  <c r="K4" i="17" s="1"/>
  <c r="K6" i="17" s="1"/>
  <c r="K8" i="17" s="1"/>
  <c r="J3" i="17"/>
  <c r="J4" i="17" l="1"/>
  <c r="J6" i="17" l="1"/>
  <c r="J8" i="17" s="1"/>
  <c r="I4" i="17"/>
  <c r="I6" i="17" s="1"/>
  <c r="I7" i="17" l="1"/>
  <c r="I8" i="17"/>
  <c r="C11" i="17" l="1"/>
  <c r="E11" i="17" s="1"/>
  <c r="C10" i="17"/>
  <c r="D10" i="17" s="1"/>
  <c r="D11" i="17" l="1"/>
  <c r="E10" i="17"/>
</calcChain>
</file>

<file path=xl/sharedStrings.xml><?xml version="1.0" encoding="utf-8"?>
<sst xmlns="http://schemas.openxmlformats.org/spreadsheetml/2006/main" count="34" uniqueCount="30">
  <si>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</si>
  <si>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</si>
  <si>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Reference</t>
  </si>
  <si>
    <t>Emission
Rate
(lbs/hr)</t>
  </si>
  <si>
    <t>Emission
Total
(tons/year)</t>
  </si>
  <si>
    <t>Pollutant</t>
  </si>
  <si>
    <t>Size</t>
  </si>
  <si>
    <t>Storage Piles</t>
  </si>
  <si>
    <t>Storage Pile Area</t>
  </si>
  <si>
    <t>Total Area of Storage Piles</t>
  </si>
  <si>
    <t>acres</t>
  </si>
  <si>
    <t>AP-42 Fourth Edition Table 8.19.1-1</t>
  </si>
  <si>
    <t>Uncontrolled Emission Factor
(lb/acre-day)</t>
  </si>
  <si>
    <t>Control Efficiency</t>
  </si>
  <si>
    <r>
      <t>PM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Control Efficiency</t>
    </r>
  </si>
  <si>
    <r>
      <t>PM</t>
    </r>
    <r>
      <rPr>
        <vertAlign val="subscript"/>
        <sz val="10"/>
        <color theme="1"/>
        <rFont val="Arial"/>
        <family val="2"/>
      </rPr>
      <t>2.5</t>
    </r>
    <r>
      <rPr>
        <sz val="10"/>
        <color theme="1"/>
        <rFont val="Arial"/>
        <family val="2"/>
      </rPr>
      <t xml:space="preserve"> Control Efficiency</t>
    </r>
  </si>
  <si>
    <t>Controlled Emission Factor
(lb/acre-day)</t>
  </si>
  <si>
    <t>AP-42 Appendix B.2 Table B.2-2</t>
  </si>
  <si>
    <t>AP-42 Appendix B.2 
Tables B.2-2 &amp; B.2-3</t>
  </si>
  <si>
    <t>PM 10-6</t>
  </si>
  <si>
    <t>PM 6-2.5</t>
  </si>
  <si>
    <t>PM &lt;2.5</t>
  </si>
  <si>
    <t>particle size</t>
  </si>
  <si>
    <t>EF &lt; size</t>
  </si>
  <si>
    <t>EF for range</t>
  </si>
  <si>
    <t>Control</t>
  </si>
  <si>
    <t>AP-42 Appendix B.2 Table B.2-3, Row 061</t>
  </si>
  <si>
    <t>Controlled EF for range</t>
  </si>
  <si>
    <t>Controlled EF for &lt; PM10</t>
  </si>
  <si>
    <t>Total Control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</si>
</sst>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6" xfId="1" applyFont="1" applyFill="1" applyBorder="1"/>
    <xf numFmtId="0" fontId="0" fillId="0" borderId="7" xfId="1" applyFont="1" applyFill="1" applyBorder="1"/>
    <xf numFmtId="0" fontId="0" fillId="2" borderId="5" xfId="1" applyFont="1" applyFill="1" applyBorder="1"/>
    <xf numFmtId="0" fontId="3" fillId="4" borderId="16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4" borderId="14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0" borderId="0" xfId="1" applyFont="1"/>
    <xf numFmtId="0" fontId="3" fillId="0" borderId="10" xfId="1" applyFont="1" applyBorder="1"/>
    <xf numFmtId="0" fontId="0" fillId="0" borderId="0" xfId="1" applyFont="1" applyFill="1" applyBorder="1"/>
    <xf numFmtId="0" fontId="6" fillId="0" borderId="12" xfId="3" applyFont="1" applyBorder="1"/>
    <xf numFmtId="0" fontId="6" fillId="0" borderId="11" xfId="3" applyFont="1" applyBorder="1"/>
    <xf numFmtId="2" fontId="0" fillId="0" borderId="2" xfId="1" applyNumberFormat="1" applyFont="1" applyFill="1" applyBorder="1"/>
    <xf numFmtId="2" fontId="0" fillId="2" borderId="1" xfId="1" applyNumberFormat="1" applyFont="1" applyFill="1" applyBorder="1"/>
    <xf numFmtId="9" fontId="0" fillId="0" borderId="18" xfId="1" applyNumberFormat="1" applyFont="1" applyFill="1" applyBorder="1"/>
    <xf numFmtId="9" fontId="0" fillId="0" borderId="17" xfId="1" applyNumberFormat="1" applyFont="1" applyFill="1" applyBorder="1"/>
    <xf numFmtId="0" fontId="0" fillId="0" borderId="9" xfId="1" applyFont="1" applyFill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wrapText="1"/>
    </xf>
    <xf numFmtId="0" fontId="2" fillId="5" borderId="0" xfId="1" applyFill="1"/>
    <xf numFmtId="9" fontId="2" fillId="5" borderId="0" xfId="1" applyNumberFormat="1" applyFill="1"/>
    <xf numFmtId="3" fontId="0" fillId="3" borderId="1" xfId="1" applyNumberFormat="1" applyFont="1" applyFill="1" applyBorder="1" applyProtection="1">
      <protection locked="0"/>
    </xf>
    <xf numFmtId="16" fontId="3" fillId="0" borderId="10" xfId="1" quotePrefix="1" applyNumberFormat="1" applyFont="1" applyBorder="1" applyAlignment="1">
      <alignment horizontal="right"/>
    </xf>
    <xf numFmtId="0" fontId="3" fillId="0" borderId="10" xfId="1" quotePrefix="1" applyFont="1" applyBorder="1" applyAlignment="1">
      <alignment horizontal="right"/>
    </xf>
    <xf numFmtId="165" fontId="2" fillId="0" borderId="0" xfId="1" applyNumberFormat="1"/>
    <xf numFmtId="164" fontId="2" fillId="0" borderId="0" xfId="1" applyNumberFormat="1"/>
    <xf numFmtId="166" fontId="2" fillId="0" borderId="0" xfId="1" applyNumberFormat="1"/>
    <xf numFmtId="0" fontId="5" fillId="0" borderId="0" xfId="1" applyFont="1" applyBorder="1" applyAlignment="1">
      <alignment horizontal="center"/>
    </xf>
    <xf numFmtId="0" fontId="0" fillId="0" borderId="8" xfId="1" applyFont="1" applyFill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center" vertical="center" wrapText="1"/>
    </xf>
    <xf numFmtId="0" fontId="0" fillId="0" borderId="21" xfId="1" applyFont="1" applyFill="1" applyBorder="1" applyAlignment="1">
      <alignment horizontal="center" vertical="center" wrapText="1"/>
    </xf>
    <xf numFmtId="0" fontId="0" fillId="0" borderId="19" xfId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2.5703125" style="1" bestFit="1" customWidth="1"/>
    <col min="3" max="3" width="12.28515625" style="1" bestFit="1" customWidth="1"/>
    <col min="4" max="4" width="10.5703125" style="1" bestFit="1" customWidth="1"/>
    <col min="5" max="5" width="10.5703125" style="1" customWidth="1"/>
    <col min="6" max="6" width="31.28515625" style="1" bestFit="1" customWidth="1"/>
    <col min="7" max="7" width="9.28515625" style="1" bestFit="1" customWidth="1"/>
    <col min="8" max="8" width="22.42578125" style="1" hidden="1" customWidth="1"/>
    <col min="9" max="11" width="0" style="1" hidden="1" customWidth="1"/>
    <col min="12" max="12" width="8.85546875" style="1" hidden="1" customWidth="1"/>
    <col min="13" max="16384" width="8.85546875" style="1"/>
  </cols>
  <sheetData>
    <row r="1" spans="1:12" ht="21" thickBot="1" x14ac:dyDescent="0.35">
      <c r="A1" s="31" t="s">
        <v>7</v>
      </c>
      <c r="B1" s="31"/>
      <c r="C1" s="31"/>
      <c r="D1" s="31"/>
      <c r="E1" s="31"/>
      <c r="F1" s="31"/>
      <c r="H1" s="13" t="s">
        <v>6</v>
      </c>
      <c r="I1" s="26" t="s">
        <v>19</v>
      </c>
      <c r="J1" s="27" t="s">
        <v>20</v>
      </c>
      <c r="K1" s="27" t="s">
        <v>21</v>
      </c>
      <c r="L1" s="13" t="s">
        <v>2</v>
      </c>
    </row>
    <row r="2" spans="1:12" x14ac:dyDescent="0.2">
      <c r="A2" s="6" t="s">
        <v>8</v>
      </c>
      <c r="B2" s="7"/>
      <c r="C2" s="8"/>
      <c r="D2" s="12"/>
      <c r="E2" s="12"/>
      <c r="F2" s="12"/>
      <c r="H2" s="12" t="s">
        <v>22</v>
      </c>
      <c r="I2" s="24">
        <v>0.51</v>
      </c>
      <c r="J2" s="24">
        <v>0.34</v>
      </c>
      <c r="K2" s="24">
        <v>0.15</v>
      </c>
      <c r="L2" s="12" t="s">
        <v>17</v>
      </c>
    </row>
    <row r="3" spans="1:12" ht="13.5" thickBot="1" x14ac:dyDescent="0.25">
      <c r="A3" s="16" t="s">
        <v>9</v>
      </c>
      <c r="B3" s="25">
        <v>20</v>
      </c>
      <c r="C3" s="3" t="s">
        <v>10</v>
      </c>
      <c r="D3" s="12"/>
      <c r="E3" s="12"/>
      <c r="F3" s="12"/>
      <c r="H3" s="12" t="s">
        <v>23</v>
      </c>
      <c r="I3" s="23">
        <v>6.3</v>
      </c>
      <c r="J3" s="1">
        <f>I3*J2/I2</f>
        <v>4.2</v>
      </c>
      <c r="K3" s="1">
        <f>I3*K2/I2</f>
        <v>1.8529411764705881</v>
      </c>
      <c r="L3" s="1" t="s">
        <v>11</v>
      </c>
    </row>
    <row r="4" spans="1:12" ht="13.5" thickBot="1" x14ac:dyDescent="0.25">
      <c r="A4" s="14"/>
      <c r="B4" s="14"/>
      <c r="C4" s="14"/>
      <c r="D4" s="14"/>
      <c r="E4" s="14"/>
      <c r="F4" s="14"/>
      <c r="H4" s="12" t="s">
        <v>24</v>
      </c>
      <c r="I4" s="1">
        <f>I3-SUM(J4:K4)</f>
        <v>2.0999999999999996</v>
      </c>
      <c r="J4" s="1">
        <f>J3-K3</f>
        <v>2.3470588235294123</v>
      </c>
      <c r="K4" s="1">
        <f>K3</f>
        <v>1.8529411764705881</v>
      </c>
    </row>
    <row r="5" spans="1:12" x14ac:dyDescent="0.2">
      <c r="A5" s="6" t="s">
        <v>13</v>
      </c>
      <c r="B5" s="7"/>
      <c r="C5" s="36" t="s">
        <v>2</v>
      </c>
      <c r="D5" s="37"/>
      <c r="E5" s="14"/>
      <c r="F5" s="14"/>
      <c r="H5" s="12" t="s">
        <v>25</v>
      </c>
      <c r="I5" s="24">
        <v>0.9</v>
      </c>
      <c r="J5" s="24">
        <v>0.65</v>
      </c>
      <c r="K5" s="24">
        <v>0.4</v>
      </c>
      <c r="L5" s="12" t="s">
        <v>26</v>
      </c>
    </row>
    <row r="6" spans="1:12" ht="15.75" customHeight="1" x14ac:dyDescent="0.3">
      <c r="A6" s="15" t="s">
        <v>14</v>
      </c>
      <c r="B6" s="19">
        <f>ROUNDUP($I$8,2)</f>
        <v>0.66</v>
      </c>
      <c r="C6" s="33" t="s">
        <v>18</v>
      </c>
      <c r="D6" s="34"/>
      <c r="E6" s="14"/>
      <c r="F6" s="14"/>
      <c r="H6" s="12" t="s">
        <v>27</v>
      </c>
      <c r="I6" s="28">
        <f>I4*(1-I5)</f>
        <v>0.20999999999999991</v>
      </c>
      <c r="J6" s="28">
        <f>J4*(1-J5)</f>
        <v>0.82147058823529429</v>
      </c>
      <c r="K6" s="28">
        <f>K4*(1-K5)</f>
        <v>1.1117647058823528</v>
      </c>
    </row>
    <row r="7" spans="1:12" ht="16.5" thickBot="1" x14ac:dyDescent="0.35">
      <c r="A7" s="16" t="s">
        <v>15</v>
      </c>
      <c r="B7" s="20">
        <f>$K$5</f>
        <v>0.4</v>
      </c>
      <c r="C7" s="35"/>
      <c r="D7" s="32"/>
      <c r="E7" s="14"/>
      <c r="F7" s="14"/>
      <c r="H7" s="12" t="s">
        <v>28</v>
      </c>
      <c r="I7" s="29">
        <f>SUM(I6:K6)</f>
        <v>2.1432352941176469</v>
      </c>
    </row>
    <row r="8" spans="1:12" ht="13.5" thickBot="1" x14ac:dyDescent="0.25">
      <c r="A8" s="14"/>
      <c r="B8" s="14"/>
      <c r="C8" s="14"/>
      <c r="D8" s="14"/>
      <c r="E8" s="14"/>
      <c r="F8" s="14"/>
      <c r="H8" s="12" t="s">
        <v>29</v>
      </c>
      <c r="I8" s="30">
        <f>1-SUM(I6:K6)/SUM(I4:K4)</f>
        <v>0.65980392156862744</v>
      </c>
      <c r="J8" s="30">
        <f>1-SUM(J6:K6)/SUM(J4:K4)</f>
        <v>0.53970588235294126</v>
      </c>
      <c r="K8" s="30">
        <f>1-SUM(K6)/SUM(K4)</f>
        <v>0.4</v>
      </c>
    </row>
    <row r="9" spans="1:12" ht="56.25" customHeight="1" thickBot="1" x14ac:dyDescent="0.25">
      <c r="A9" s="9" t="s">
        <v>5</v>
      </c>
      <c r="B9" s="10" t="s">
        <v>12</v>
      </c>
      <c r="C9" s="10" t="s">
        <v>16</v>
      </c>
      <c r="D9" s="10" t="s">
        <v>3</v>
      </c>
      <c r="E9" s="10" t="s">
        <v>4</v>
      </c>
      <c r="F9" s="11" t="s">
        <v>2</v>
      </c>
    </row>
    <row r="10" spans="1:12" ht="15.75" x14ac:dyDescent="0.3">
      <c r="A10" s="4" t="s">
        <v>0</v>
      </c>
      <c r="B10" s="17">
        <f>$I$3</f>
        <v>6.3</v>
      </c>
      <c r="C10" s="17">
        <f>B10*(1-B6)</f>
        <v>2.1419999999999999</v>
      </c>
      <c r="D10" s="17">
        <f>C10*$B$3/24</f>
        <v>1.7849999999999999</v>
      </c>
      <c r="E10" s="17">
        <f>C10*$B$3*365/2000</f>
        <v>7.8182999999999989</v>
      </c>
      <c r="F10" s="21" t="s">
        <v>11</v>
      </c>
    </row>
    <row r="11" spans="1:12" ht="16.5" thickBot="1" x14ac:dyDescent="0.35">
      <c r="A11" s="5" t="s">
        <v>1</v>
      </c>
      <c r="B11" s="18">
        <f>K3</f>
        <v>1.8529411764705881</v>
      </c>
      <c r="C11" s="18">
        <f>B11*(1-B7)</f>
        <v>1.1117647058823528</v>
      </c>
      <c r="D11" s="18">
        <f>C11*$B$3/24</f>
        <v>0.92647058823529393</v>
      </c>
      <c r="E11" s="18">
        <f>C11*$B$3*365/2000</f>
        <v>4.0579411764705871</v>
      </c>
      <c r="F11" s="22" t="s">
        <v>17</v>
      </c>
    </row>
    <row r="12" spans="1:12" x14ac:dyDescent="0.2">
      <c r="A12" s="2"/>
      <c r="B12" s="2"/>
      <c r="C12" s="2"/>
      <c r="D12" s="2"/>
      <c r="E12" s="2"/>
      <c r="F12" s="2"/>
    </row>
    <row r="22" ht="12" customHeight="1" x14ac:dyDescent="0.2"/>
  </sheetData>
  <sheetProtection password="ED7B" sheet="1" objects="1" scenarios="1" selectLockedCells="1"/>
  <protectedRanges>
    <protectedRange sqref="B3" name="Input Cells"/>
    <protectedRange sqref="B6:B7" name="Input Cells_1"/>
    <protectedRange sqref="B10:B11" name="Input Cells_2"/>
  </protectedRanges>
  <mergeCells count="3">
    <mergeCell ref="A1:F1"/>
    <mergeCell ref="C6:D7"/>
    <mergeCell ref="C5:D5"/>
  </mergeCells>
  <pageMargins left="0.7" right="0.7" top="0.75" bottom="0.75" header="0.3" footer="0.3"/>
  <pageSetup scale="87"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Storage Piles</vt:lpstr>
      <vt:lpstr>'Storage Piles'!Print_Area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2018-11-29T18:47:45Z</dcterms:modified>
</cp:coreProperties>
</file>